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J23" i="1" l="1"/>
  <c r="C4" i="1"/>
  <c r="H32" i="1"/>
  <c r="H31" i="1"/>
  <c r="I31" i="1" s="1"/>
  <c r="H22" i="1"/>
  <c r="I22" i="1" s="1"/>
  <c r="H21" i="1"/>
  <c r="I21" i="1" s="1"/>
  <c r="H20" i="1"/>
  <c r="I20" i="1" s="1"/>
  <c r="H19" i="1"/>
  <c r="I19" i="1" s="1"/>
  <c r="H10" i="1"/>
  <c r="H9" i="1"/>
  <c r="I9" i="1" s="1"/>
  <c r="H8" i="1"/>
  <c r="H7" i="1"/>
  <c r="I7" i="1" s="1"/>
  <c r="H6" i="1"/>
  <c r="I6" i="1" s="1"/>
  <c r="H5" i="1"/>
  <c r="I5" i="1" s="1"/>
  <c r="H4" i="1"/>
  <c r="I4" i="1" s="1"/>
  <c r="I8" i="1"/>
  <c r="I10" i="1"/>
  <c r="B23" i="1"/>
  <c r="I23" i="1" l="1"/>
  <c r="I11" i="1"/>
  <c r="J11" i="1" s="1"/>
  <c r="K11" i="1" s="1"/>
  <c r="B32" i="1"/>
  <c r="C31" i="1"/>
  <c r="C32" i="1" s="1"/>
  <c r="I32" i="1" s="1"/>
  <c r="I33" i="1" s="1"/>
  <c r="J33" i="1" s="1"/>
  <c r="K33" i="1" s="1"/>
  <c r="C22" i="1" l="1"/>
  <c r="C21" i="1"/>
  <c r="C20" i="1"/>
  <c r="C19" i="1"/>
  <c r="B11" i="1"/>
  <c r="C10" i="1"/>
  <c r="C9" i="1"/>
  <c r="C8" i="1"/>
  <c r="C7" i="1"/>
  <c r="C6" i="1"/>
  <c r="C5" i="1"/>
  <c r="C11" i="1"/>
  <c r="C23" i="1" l="1"/>
  <c r="K23" i="1" s="1"/>
  <c r="K37" i="1" s="1"/>
</calcChain>
</file>

<file path=xl/sharedStrings.xml><?xml version="1.0" encoding="utf-8"?>
<sst xmlns="http://schemas.openxmlformats.org/spreadsheetml/2006/main" count="73" uniqueCount="43">
  <si>
    <t>Informácia o postupe pri prepočte podielov a hlasov</t>
  </si>
  <si>
    <t>Pasienkové spoločenstvo</t>
  </si>
  <si>
    <t>m2</t>
  </si>
  <si>
    <t>1 podiel / m2</t>
  </si>
  <si>
    <t>LV 2515</t>
  </si>
  <si>
    <t>LV2694</t>
  </si>
  <si>
    <t>LV3204</t>
  </si>
  <si>
    <t>LV3893</t>
  </si>
  <si>
    <t>LV4295</t>
  </si>
  <si>
    <t>LV5195</t>
  </si>
  <si>
    <t>LV707</t>
  </si>
  <si>
    <t>Celkom za spoločenstvo</t>
  </si>
  <si>
    <t>Výpočet m2 na 1 podiel = (1/1411062) x celkový počet m2 na LV</t>
  </si>
  <si>
    <t>Komposesorát</t>
  </si>
  <si>
    <t>LV 2699</t>
  </si>
  <si>
    <t>LV 2975</t>
  </si>
  <si>
    <t>LV 3264</t>
  </si>
  <si>
    <t>LV 3906</t>
  </si>
  <si>
    <t>Výpočet m2 na 1 podiel = (1/23600) x celkový počet m2 na LV</t>
  </si>
  <si>
    <t>LV 3908</t>
  </si>
  <si>
    <t>/</t>
  </si>
  <si>
    <t>Spoločný menovateľ</t>
  </si>
  <si>
    <t>Podiel prepočítaný</t>
  </si>
  <si>
    <t>Podiel na LV</t>
  </si>
  <si>
    <t>Výpočet m2 na celkový podiel LV = (Prepočítaný podiel * výmera na 1 podiel)</t>
  </si>
  <si>
    <t>Celkový podiel = Celková výmera za všetky LV / Celková výmera na podiel za všetky LV)</t>
  </si>
  <si>
    <t>Prepočítaný podiel = (23600/Menovateľ na LV)*Počet podielov na LV</t>
  </si>
  <si>
    <t>Prepočítaný podiel = (535 900/Menovateľ na LV)*Počet podielov na LV</t>
  </si>
  <si>
    <t>Výpočet m2 na 1 podiel = (1/535 900) x celkový počet m2 na LV</t>
  </si>
  <si>
    <t>Príklad výpočtu podielu a navrhovaných dividend za rok 2014</t>
  </si>
  <si>
    <t>Dividendy = Navrhovaná suma na podiel * počet podielov (0,009 x 1808,18 = 16,27 Eur)</t>
  </si>
  <si>
    <t>Prepočítaný podiel = 1411062/Menovateľ na LV)*Počet podielov na LV, napr. LV 2694 = (1411062/2822124*3627 = 1813,50)</t>
  </si>
  <si>
    <t>Výpočet m2 na celkový podiel LV = Prepočítaný podiel * výmera na 1 podiel ( napr. LV 2694 = (1813,50*0,11919746 = 216,16 m2)</t>
  </si>
  <si>
    <t>Celkový podiel = Celková výmera za všetky LV / Celková výmera na podiel za všetky LV (6237,94 / 3,449850538 = 1808,18)</t>
  </si>
  <si>
    <t>m2_LV</t>
  </si>
  <si>
    <t>Dividendy = Navrhovaná suma na podiel * počet podielov (80/100*25 = 20 Eur)</t>
  </si>
  <si>
    <t>80 Eur / 100 podielov</t>
  </si>
  <si>
    <t>0,009 Eur / 1 Podiel</t>
  </si>
  <si>
    <t>0,12Eur /1 Podiel</t>
  </si>
  <si>
    <t>Dividendy = Navrhovaná suma na podiel * počet podielov (0,12 x 675 = 81 Eur)</t>
  </si>
  <si>
    <t>Celkové dividendy spoločne</t>
  </si>
  <si>
    <t>Celkový počet podielov</t>
  </si>
  <si>
    <t>Urbár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</si>
</sst>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7" formatCode="#,##0.00\ _€"/>
    <numFmt numFmtId="170" formatCode="0.00000000"/>
    <numFmt numFmtId="171" formatCode="0.0000000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3" fontId="1" fillId="0" borderId="0" xfId="0" applyNumberFormat="1" applyFont="1"/>
    <xf numFmtId="170" fontId="1" fillId="0" borderId="0" xfId="0" applyNumberFormat="1" applyFont="1"/>
    <xf numFmtId="0" fontId="1" fillId="0" borderId="1" xfId="0" applyFont="1" applyBorder="1"/>
    <xf numFmtId="0" fontId="1" fillId="0" borderId="0" xfId="0" applyFont="1" applyBorder="1" applyAlignment="1">
      <alignment horizontal="right"/>
    </xf>
    <xf numFmtId="167" fontId="1" fillId="0" borderId="0" xfId="0" applyNumberFormat="1" applyFont="1" applyBorder="1"/>
    <xf numFmtId="0" fontId="1" fillId="0" borderId="2" xfId="0" applyFont="1" applyBorder="1"/>
    <xf numFmtId="3" fontId="2" fillId="0" borderId="0" xfId="0" applyNumberFormat="1" applyFont="1"/>
    <xf numFmtId="171" fontId="2" fillId="0" borderId="0" xfId="0" applyNumberFormat="1" applyFont="1"/>
    <xf numFmtId="167" fontId="2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70" fontId="2" fillId="0" borderId="0" xfId="0" applyNumberFormat="1" applyFont="1"/>
    <xf numFmtId="167" fontId="1" fillId="0" borderId="0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2" fontId="2" fillId="0" borderId="5" xfId="0" applyNumberFormat="1" applyFont="1" applyBorder="1"/>
    <xf numFmtId="0" fontId="3" fillId="0" borderId="0" xfId="0" applyFont="1"/>
    <xf numFmtId="0" fontId="2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C26" sqref="C26"/>
    </sheetView>
  </sheetViews>
  <sheetFormatPr defaultRowHeight="15" x14ac:dyDescent="0.25"/>
  <cols>
    <col min="1" max="1" width="40" style="1" customWidth="1"/>
    <col min="2" max="2" width="10.140625" style="1" bestFit="1" customWidth="1"/>
    <col min="3" max="3" width="15.42578125" style="1" bestFit="1" customWidth="1"/>
    <col min="4" max="4" width="22.28515625" style="1" bestFit="1" customWidth="1"/>
    <col min="5" max="5" width="1.85546875" style="1" bestFit="1" customWidth="1"/>
    <col min="6" max="6" width="9.28515625" style="1" bestFit="1" customWidth="1"/>
    <col min="7" max="7" width="19.42578125" style="1" bestFit="1" customWidth="1"/>
    <col min="8" max="8" width="18" style="1" bestFit="1" customWidth="1"/>
    <col min="9" max="9" width="10.7109375" style="1" bestFit="1" customWidth="1"/>
    <col min="10" max="10" width="19.85546875" style="1" customWidth="1"/>
    <col min="11" max="11" width="21.42578125" style="1" bestFit="1" customWidth="1"/>
    <col min="12" max="16384" width="9.140625" style="1"/>
  </cols>
  <sheetData>
    <row r="1" spans="1:11" ht="19.5" thickBot="1" x14ac:dyDescent="0.35">
      <c r="A1" s="27" t="s">
        <v>0</v>
      </c>
    </row>
    <row r="2" spans="1:11" ht="19.5" thickBot="1" x14ac:dyDescent="0.35">
      <c r="D2" s="29" t="s">
        <v>29</v>
      </c>
      <c r="E2" s="30"/>
      <c r="F2" s="30"/>
      <c r="G2" s="30"/>
      <c r="H2" s="30"/>
      <c r="I2" s="30"/>
      <c r="J2" s="30"/>
      <c r="K2" s="31"/>
    </row>
    <row r="3" spans="1:11" x14ac:dyDescent="0.25">
      <c r="A3" s="2" t="s">
        <v>1</v>
      </c>
      <c r="B3" s="3" t="s">
        <v>34</v>
      </c>
      <c r="C3" s="2" t="s">
        <v>3</v>
      </c>
      <c r="D3" s="4" t="s">
        <v>23</v>
      </c>
      <c r="E3" s="5"/>
      <c r="F3" s="5"/>
      <c r="G3" s="6" t="s">
        <v>21</v>
      </c>
      <c r="H3" s="6" t="s">
        <v>22</v>
      </c>
      <c r="I3" s="7" t="s">
        <v>2</v>
      </c>
      <c r="J3" s="6" t="s">
        <v>41</v>
      </c>
      <c r="K3" s="8" t="s">
        <v>37</v>
      </c>
    </row>
    <row r="4" spans="1:11" x14ac:dyDescent="0.25">
      <c r="A4" s="1" t="s">
        <v>4</v>
      </c>
      <c r="B4" s="9">
        <v>11708</v>
      </c>
      <c r="C4" s="10">
        <f>1/1411062*B4</f>
        <v>8.2972966460722487E-3</v>
      </c>
      <c r="D4" s="11"/>
      <c r="E4" s="6" t="s">
        <v>20</v>
      </c>
      <c r="F4" s="6"/>
      <c r="G4" s="12">
        <v>1411062</v>
      </c>
      <c r="H4" s="6">
        <f>IFERROR(G4/F4*D4,0)</f>
        <v>0</v>
      </c>
      <c r="I4" s="13">
        <f>H4*C4</f>
        <v>0</v>
      </c>
      <c r="J4" s="6"/>
      <c r="K4" s="14"/>
    </row>
    <row r="5" spans="1:11" x14ac:dyDescent="0.25">
      <c r="A5" s="1" t="s">
        <v>5</v>
      </c>
      <c r="B5" s="9">
        <v>168195</v>
      </c>
      <c r="C5" s="10">
        <f t="shared" ref="C5:C10" si="0">1/1411062*B5</f>
        <v>0.1191974555334918</v>
      </c>
      <c r="D5" s="11">
        <v>3627</v>
      </c>
      <c r="E5" s="6" t="s">
        <v>20</v>
      </c>
      <c r="F5" s="6">
        <v>2822124</v>
      </c>
      <c r="G5" s="12">
        <v>1411062</v>
      </c>
      <c r="H5" s="6">
        <f t="shared" ref="H5:H10" si="1">IFERROR(G5/F5*D5,0)</f>
        <v>1813.5</v>
      </c>
      <c r="I5" s="13">
        <f t="shared" ref="I5:I10" si="2">H5*C5</f>
        <v>216.16458560998737</v>
      </c>
      <c r="J5" s="6"/>
      <c r="K5" s="14"/>
    </row>
    <row r="6" spans="1:11" x14ac:dyDescent="0.25">
      <c r="A6" s="1" t="s">
        <v>6</v>
      </c>
      <c r="B6" s="9">
        <v>4685468</v>
      </c>
      <c r="C6" s="10">
        <f t="shared" si="0"/>
        <v>3.3205259584624915</v>
      </c>
      <c r="D6" s="11">
        <v>3627</v>
      </c>
      <c r="E6" s="6" t="s">
        <v>20</v>
      </c>
      <c r="F6" s="6">
        <v>2822124</v>
      </c>
      <c r="G6" s="12">
        <v>1411062</v>
      </c>
      <c r="H6" s="6">
        <f t="shared" si="1"/>
        <v>1813.5</v>
      </c>
      <c r="I6" s="13">
        <f t="shared" si="2"/>
        <v>6021.7738256717284</v>
      </c>
      <c r="J6" s="6"/>
      <c r="K6" s="14"/>
    </row>
    <row r="7" spans="1:11" x14ac:dyDescent="0.25">
      <c r="A7" s="1" t="s">
        <v>7</v>
      </c>
      <c r="B7" s="9">
        <v>239</v>
      </c>
      <c r="C7" s="10">
        <f t="shared" si="0"/>
        <v>1.6937597355750491E-4</v>
      </c>
      <c r="D7" s="11"/>
      <c r="E7" s="6" t="s">
        <v>20</v>
      </c>
      <c r="F7" s="6"/>
      <c r="G7" s="12">
        <v>1411062</v>
      </c>
      <c r="H7" s="6">
        <f t="shared" si="1"/>
        <v>0</v>
      </c>
      <c r="I7" s="13">
        <f t="shared" si="2"/>
        <v>0</v>
      </c>
      <c r="J7" s="6"/>
      <c r="K7" s="14"/>
    </row>
    <row r="8" spans="1:11" x14ac:dyDescent="0.25">
      <c r="A8" s="1" t="s">
        <v>8</v>
      </c>
      <c r="B8" s="9">
        <v>486</v>
      </c>
      <c r="C8" s="10">
        <f t="shared" si="0"/>
        <v>3.4442143576965433E-4</v>
      </c>
      <c r="D8" s="11"/>
      <c r="E8" s="6" t="s">
        <v>20</v>
      </c>
      <c r="F8" s="6"/>
      <c r="G8" s="12">
        <v>1411062</v>
      </c>
      <c r="H8" s="6">
        <f t="shared" si="1"/>
        <v>0</v>
      </c>
      <c r="I8" s="13">
        <f t="shared" si="2"/>
        <v>0</v>
      </c>
      <c r="J8" s="6"/>
      <c r="K8" s="14"/>
    </row>
    <row r="9" spans="1:11" x14ac:dyDescent="0.25">
      <c r="A9" s="1" t="s">
        <v>9</v>
      </c>
      <c r="B9" s="9">
        <v>38</v>
      </c>
      <c r="C9" s="10">
        <f t="shared" si="0"/>
        <v>2.6930071109561451E-5</v>
      </c>
      <c r="D9" s="11"/>
      <c r="E9" s="6" t="s">
        <v>20</v>
      </c>
      <c r="F9" s="6"/>
      <c r="G9" s="12">
        <v>1411062</v>
      </c>
      <c r="H9" s="6">
        <f t="shared" si="1"/>
        <v>0</v>
      </c>
      <c r="I9" s="13">
        <f t="shared" si="2"/>
        <v>0</v>
      </c>
      <c r="J9" s="6"/>
      <c r="K9" s="14"/>
    </row>
    <row r="10" spans="1:11" x14ac:dyDescent="0.25">
      <c r="A10" s="1" t="s">
        <v>10</v>
      </c>
      <c r="B10" s="9">
        <v>1819</v>
      </c>
      <c r="C10" s="10">
        <f t="shared" si="0"/>
        <v>1.2890999828497969E-3</v>
      </c>
      <c r="D10" s="11"/>
      <c r="E10" s="6" t="s">
        <v>20</v>
      </c>
      <c r="F10" s="6"/>
      <c r="G10" s="12">
        <v>1411062</v>
      </c>
      <c r="H10" s="6">
        <f t="shared" si="1"/>
        <v>0</v>
      </c>
      <c r="I10" s="13">
        <f t="shared" si="2"/>
        <v>0</v>
      </c>
      <c r="J10" s="6"/>
      <c r="K10" s="14"/>
    </row>
    <row r="11" spans="1:11" x14ac:dyDescent="0.25">
      <c r="A11" s="2" t="s">
        <v>11</v>
      </c>
      <c r="B11" s="15">
        <f>SUM(B4:B10)</f>
        <v>4867953</v>
      </c>
      <c r="C11" s="16">
        <f>SUM(C4:C10)</f>
        <v>3.4498505381053421</v>
      </c>
      <c r="D11" s="11"/>
      <c r="E11" s="6"/>
      <c r="F11" s="6"/>
      <c r="G11" s="6"/>
      <c r="H11" s="6"/>
      <c r="I11" s="17">
        <f>SUM(I4:I10)</f>
        <v>6237.9384112817161</v>
      </c>
      <c r="J11" s="18">
        <f>I11/C11</f>
        <v>1808.1764245669588</v>
      </c>
      <c r="K11" s="19">
        <f>J11*0.009</f>
        <v>16.273587821102627</v>
      </c>
    </row>
    <row r="12" spans="1:11" x14ac:dyDescent="0.25">
      <c r="A12" s="1" t="s">
        <v>12</v>
      </c>
      <c r="B12" s="9"/>
      <c r="D12" s="11"/>
      <c r="E12" s="6"/>
      <c r="F12" s="6"/>
      <c r="G12" s="6"/>
      <c r="H12" s="6"/>
      <c r="I12" s="13"/>
      <c r="J12" s="12"/>
      <c r="K12" s="20"/>
    </row>
    <row r="13" spans="1:11" x14ac:dyDescent="0.25">
      <c r="B13" s="9"/>
      <c r="D13" s="11" t="s">
        <v>31</v>
      </c>
      <c r="E13" s="6"/>
      <c r="F13" s="6"/>
      <c r="G13" s="6"/>
      <c r="H13" s="6"/>
      <c r="I13" s="13"/>
      <c r="J13" s="12"/>
      <c r="K13" s="20"/>
    </row>
    <row r="14" spans="1:11" x14ac:dyDescent="0.25">
      <c r="B14" s="9"/>
      <c r="D14" s="11" t="s">
        <v>32</v>
      </c>
      <c r="E14" s="6"/>
      <c r="F14" s="6"/>
      <c r="G14" s="6"/>
      <c r="H14" s="6"/>
      <c r="I14" s="13"/>
      <c r="J14" s="12"/>
      <c r="K14" s="20"/>
    </row>
    <row r="15" spans="1:11" x14ac:dyDescent="0.25">
      <c r="B15" s="9"/>
      <c r="D15" s="11" t="s">
        <v>33</v>
      </c>
      <c r="E15" s="6"/>
      <c r="F15" s="6"/>
      <c r="G15" s="6"/>
      <c r="H15" s="6"/>
      <c r="I15" s="13"/>
      <c r="J15" s="12"/>
      <c r="K15" s="20"/>
    </row>
    <row r="16" spans="1:11" x14ac:dyDescent="0.25">
      <c r="B16" s="9"/>
      <c r="D16" s="11" t="s">
        <v>30</v>
      </c>
      <c r="E16" s="6"/>
      <c r="F16" s="6"/>
      <c r="G16" s="6"/>
      <c r="H16" s="6"/>
      <c r="I16" s="13"/>
      <c r="J16" s="12"/>
      <c r="K16" s="20"/>
    </row>
    <row r="17" spans="1:11" x14ac:dyDescent="0.25">
      <c r="B17" s="9"/>
      <c r="C17" s="10"/>
      <c r="D17" s="11"/>
      <c r="E17" s="6"/>
      <c r="F17" s="6"/>
      <c r="G17" s="6"/>
      <c r="H17" s="6"/>
      <c r="I17" s="13"/>
      <c r="J17" s="12"/>
      <c r="K17" s="20"/>
    </row>
    <row r="18" spans="1:11" x14ac:dyDescent="0.25">
      <c r="A18" s="2" t="s">
        <v>13</v>
      </c>
      <c r="B18" s="3" t="s">
        <v>34</v>
      </c>
      <c r="C18" s="21" t="s">
        <v>3</v>
      </c>
      <c r="D18" s="4" t="s">
        <v>23</v>
      </c>
      <c r="E18" s="5"/>
      <c r="F18" s="5"/>
      <c r="G18" s="6" t="s">
        <v>21</v>
      </c>
      <c r="H18" s="6" t="s">
        <v>22</v>
      </c>
      <c r="I18" s="22" t="s">
        <v>2</v>
      </c>
      <c r="J18" s="6" t="s">
        <v>41</v>
      </c>
      <c r="K18" s="8" t="s">
        <v>36</v>
      </c>
    </row>
    <row r="19" spans="1:11" x14ac:dyDescent="0.25">
      <c r="A19" s="1" t="s">
        <v>14</v>
      </c>
      <c r="B19" s="9">
        <v>4750899</v>
      </c>
      <c r="C19" s="10">
        <f>1/23600*B19</f>
        <v>201.30927966101697</v>
      </c>
      <c r="D19" s="11">
        <v>25</v>
      </c>
      <c r="E19" s="6" t="s">
        <v>20</v>
      </c>
      <c r="F19" s="6">
        <v>23600</v>
      </c>
      <c r="G19" s="6">
        <v>23600</v>
      </c>
      <c r="H19" s="6">
        <f t="shared" ref="H19:H22" si="3">IFERROR(G19/F19*D19,0)</f>
        <v>25</v>
      </c>
      <c r="I19" s="13">
        <f>H19*C19</f>
        <v>5032.7319915254247</v>
      </c>
      <c r="J19" s="12"/>
      <c r="K19" s="20"/>
    </row>
    <row r="20" spans="1:11" x14ac:dyDescent="0.25">
      <c r="A20" s="1" t="s">
        <v>15</v>
      </c>
      <c r="B20" s="9">
        <v>53813</v>
      </c>
      <c r="C20" s="10">
        <f t="shared" ref="C20:C22" si="4">1/23600*B20</f>
        <v>2.2802118644067799</v>
      </c>
      <c r="D20" s="11">
        <v>1</v>
      </c>
      <c r="E20" s="6" t="s">
        <v>20</v>
      </c>
      <c r="F20" s="6">
        <v>944</v>
      </c>
      <c r="G20" s="6">
        <v>23600</v>
      </c>
      <c r="H20" s="6">
        <f t="shared" si="3"/>
        <v>25</v>
      </c>
      <c r="I20" s="13">
        <f t="shared" ref="I20:I22" si="5">H20*C20</f>
        <v>57.005296610169495</v>
      </c>
      <c r="J20" s="12"/>
      <c r="K20" s="20"/>
    </row>
    <row r="21" spans="1:11" x14ac:dyDescent="0.25">
      <c r="A21" s="1" t="s">
        <v>16</v>
      </c>
      <c r="B21" s="9">
        <v>3385</v>
      </c>
      <c r="C21" s="10">
        <f t="shared" si="4"/>
        <v>0.14343220338983051</v>
      </c>
      <c r="D21" s="11">
        <v>1</v>
      </c>
      <c r="E21" s="6" t="s">
        <v>20</v>
      </c>
      <c r="F21" s="6">
        <v>944</v>
      </c>
      <c r="G21" s="6">
        <v>23600</v>
      </c>
      <c r="H21" s="6">
        <f t="shared" si="3"/>
        <v>25</v>
      </c>
      <c r="I21" s="13">
        <f t="shared" si="5"/>
        <v>3.5858050847457625</v>
      </c>
      <c r="J21" s="12"/>
      <c r="K21" s="20"/>
    </row>
    <row r="22" spans="1:11" x14ac:dyDescent="0.25">
      <c r="A22" s="1" t="s">
        <v>17</v>
      </c>
      <c r="B22" s="9">
        <v>1537320</v>
      </c>
      <c r="C22" s="10">
        <f t="shared" si="4"/>
        <v>65.140677966101705</v>
      </c>
      <c r="D22" s="11">
        <v>1</v>
      </c>
      <c r="E22" s="6" t="s">
        <v>20</v>
      </c>
      <c r="F22" s="6">
        <v>944</v>
      </c>
      <c r="G22" s="6">
        <v>23600</v>
      </c>
      <c r="H22" s="6">
        <f t="shared" si="3"/>
        <v>25</v>
      </c>
      <c r="I22" s="13">
        <f t="shared" si="5"/>
        <v>1628.5169491525426</v>
      </c>
      <c r="J22" s="12"/>
      <c r="K22" s="20"/>
    </row>
    <row r="23" spans="1:11" x14ac:dyDescent="0.25">
      <c r="A23" s="2" t="s">
        <v>11</v>
      </c>
      <c r="B23" s="15">
        <f>SUM(B19:B22)</f>
        <v>6345417</v>
      </c>
      <c r="C23" s="16">
        <f>SUM(C19:C22)</f>
        <v>268.87360169491529</v>
      </c>
      <c r="D23" s="11"/>
      <c r="E23" s="6"/>
      <c r="F23" s="6"/>
      <c r="G23" s="6"/>
      <c r="H23" s="6"/>
      <c r="I23" s="17">
        <f>SUM(I19:I22)</f>
        <v>6721.8400423728817</v>
      </c>
      <c r="J23" s="18">
        <f>I23/C23</f>
        <v>24.999999999999996</v>
      </c>
      <c r="K23" s="19">
        <f>80/100*J23</f>
        <v>20</v>
      </c>
    </row>
    <row r="24" spans="1:11" x14ac:dyDescent="0.25">
      <c r="A24" s="1" t="s">
        <v>18</v>
      </c>
      <c r="C24" s="23"/>
      <c r="D24" s="11"/>
      <c r="E24" s="6"/>
      <c r="F24" s="6"/>
      <c r="G24" s="6"/>
      <c r="H24" s="6"/>
      <c r="I24" s="13"/>
      <c r="J24" s="12"/>
      <c r="K24" s="20"/>
    </row>
    <row r="25" spans="1:11" x14ac:dyDescent="0.25">
      <c r="C25" s="23"/>
      <c r="D25" s="11" t="s">
        <v>26</v>
      </c>
      <c r="E25" s="6"/>
      <c r="F25" s="6"/>
      <c r="G25" s="6"/>
      <c r="H25" s="6"/>
      <c r="I25" s="13"/>
      <c r="J25" s="12"/>
      <c r="K25" s="20"/>
    </row>
    <row r="26" spans="1:11" x14ac:dyDescent="0.25">
      <c r="C26" s="23"/>
      <c r="D26" s="11" t="s">
        <v>24</v>
      </c>
      <c r="E26" s="6"/>
      <c r="F26" s="6"/>
      <c r="G26" s="6"/>
      <c r="H26" s="6"/>
      <c r="I26" s="13"/>
      <c r="J26" s="12"/>
      <c r="K26" s="20"/>
    </row>
    <row r="27" spans="1:11" x14ac:dyDescent="0.25">
      <c r="C27" s="23"/>
      <c r="D27" s="11" t="s">
        <v>25</v>
      </c>
      <c r="E27" s="6"/>
      <c r="F27" s="6"/>
      <c r="G27" s="6"/>
      <c r="H27" s="6"/>
      <c r="I27" s="13"/>
      <c r="J27" s="12"/>
      <c r="K27" s="20"/>
    </row>
    <row r="28" spans="1:11" x14ac:dyDescent="0.25">
      <c r="D28" s="11" t="s">
        <v>35</v>
      </c>
      <c r="E28" s="6"/>
      <c r="F28" s="6"/>
      <c r="G28" s="6"/>
      <c r="H28" s="6"/>
      <c r="I28" s="13"/>
      <c r="J28" s="12"/>
      <c r="K28" s="20"/>
    </row>
    <row r="29" spans="1:11" x14ac:dyDescent="0.25">
      <c r="D29" s="11"/>
      <c r="E29" s="6"/>
      <c r="F29" s="6"/>
      <c r="G29" s="6"/>
      <c r="H29" s="6"/>
      <c r="I29" s="13"/>
      <c r="J29" s="12"/>
      <c r="K29" s="20"/>
    </row>
    <row r="30" spans="1:11" x14ac:dyDescent="0.25">
      <c r="A30" s="2" t="s">
        <v>42</v>
      </c>
      <c r="B30" s="3" t="s">
        <v>34</v>
      </c>
      <c r="C30" s="2" t="s">
        <v>3</v>
      </c>
      <c r="D30" s="4" t="s">
        <v>23</v>
      </c>
      <c r="E30" s="5"/>
      <c r="F30" s="5"/>
      <c r="G30" s="6" t="s">
        <v>21</v>
      </c>
      <c r="H30" s="6" t="s">
        <v>22</v>
      </c>
      <c r="I30" s="22" t="s">
        <v>2</v>
      </c>
      <c r="J30" s="6" t="s">
        <v>41</v>
      </c>
      <c r="K30" s="8" t="s">
        <v>38</v>
      </c>
    </row>
    <row r="31" spans="1:11" x14ac:dyDescent="0.25">
      <c r="A31" s="1" t="s">
        <v>19</v>
      </c>
      <c r="B31" s="9">
        <v>6847234</v>
      </c>
      <c r="C31" s="10">
        <f>1/535900*B31</f>
        <v>12.777074080985258</v>
      </c>
      <c r="D31" s="11">
        <v>6</v>
      </c>
      <c r="E31" s="6" t="s">
        <v>20</v>
      </c>
      <c r="F31" s="6">
        <v>5359</v>
      </c>
      <c r="G31" s="6">
        <v>535900</v>
      </c>
      <c r="H31" s="6">
        <f t="shared" ref="H31:H32" si="6">IFERROR(G31/F31*D31,0)</f>
        <v>600</v>
      </c>
      <c r="I31" s="13">
        <f t="shared" ref="I31:I32" si="7">H31*C31</f>
        <v>7666.2444485911547</v>
      </c>
      <c r="J31" s="12"/>
      <c r="K31" s="20"/>
    </row>
    <row r="32" spans="1:11" x14ac:dyDescent="0.25">
      <c r="A32" s="2" t="s">
        <v>11</v>
      </c>
      <c r="B32" s="15">
        <f>SUM(B31)</f>
        <v>6847234</v>
      </c>
      <c r="C32" s="16">
        <f>SUM(C31)</f>
        <v>12.777074080985258</v>
      </c>
      <c r="D32" s="11">
        <v>12</v>
      </c>
      <c r="E32" s="6" t="s">
        <v>20</v>
      </c>
      <c r="F32" s="6">
        <v>85744</v>
      </c>
      <c r="G32" s="6">
        <v>535900</v>
      </c>
      <c r="H32" s="6">
        <f t="shared" si="6"/>
        <v>75</v>
      </c>
      <c r="I32" s="13">
        <f t="shared" si="7"/>
        <v>958.28055607389433</v>
      </c>
      <c r="J32" s="12"/>
      <c r="K32" s="20"/>
    </row>
    <row r="33" spans="1:11" x14ac:dyDescent="0.25">
      <c r="A33" s="1" t="s">
        <v>28</v>
      </c>
      <c r="D33" s="11"/>
      <c r="E33" s="6"/>
      <c r="F33" s="6"/>
      <c r="G33" s="6"/>
      <c r="H33" s="6"/>
      <c r="I33" s="17">
        <f>SUM(I31:I32)</f>
        <v>8624.525004665049</v>
      </c>
      <c r="J33" s="18">
        <f>I33/C32</f>
        <v>675</v>
      </c>
      <c r="K33" s="19">
        <f>J33*0.12</f>
        <v>81</v>
      </c>
    </row>
    <row r="34" spans="1:11" x14ac:dyDescent="0.25">
      <c r="D34" s="11" t="s">
        <v>27</v>
      </c>
      <c r="E34" s="6"/>
      <c r="F34" s="6"/>
      <c r="G34" s="6"/>
      <c r="H34" s="6"/>
      <c r="I34" s="6"/>
      <c r="J34" s="6"/>
      <c r="K34" s="14"/>
    </row>
    <row r="35" spans="1:11" x14ac:dyDescent="0.25">
      <c r="D35" s="11" t="s">
        <v>24</v>
      </c>
      <c r="E35" s="6"/>
      <c r="F35" s="6"/>
      <c r="G35" s="6"/>
      <c r="H35" s="6"/>
      <c r="I35" s="6"/>
      <c r="J35" s="6"/>
      <c r="K35" s="14"/>
    </row>
    <row r="36" spans="1:11" x14ac:dyDescent="0.25">
      <c r="D36" s="11" t="s">
        <v>25</v>
      </c>
      <c r="E36" s="6"/>
      <c r="F36" s="6"/>
      <c r="G36" s="6"/>
      <c r="H36" s="6"/>
      <c r="I36" s="6"/>
      <c r="J36" s="6"/>
      <c r="K36" s="14"/>
    </row>
    <row r="37" spans="1:11" ht="15.75" thickBot="1" x14ac:dyDescent="0.3">
      <c r="D37" s="24" t="s">
        <v>39</v>
      </c>
      <c r="E37" s="25"/>
      <c r="F37" s="25"/>
      <c r="G37" s="25"/>
      <c r="H37" s="25"/>
      <c r="I37" s="25"/>
      <c r="J37" s="28" t="s">
        <v>40</v>
      </c>
      <c r="K37" s="26">
        <f>K11+K23+K33</f>
        <v>117.27358782110262</v>
      </c>
    </row>
    <row r="60" spans="7:7" x14ac:dyDescent="0.25">
      <c r="G60" s="2"/>
    </row>
  </sheetData>
  <mergeCells count="4">
    <mergeCell ref="D3:F3"/>
    <mergeCell ref="D18:F18"/>
    <mergeCell ref="D30:F30"/>
    <mergeCell ref="D2:K2"/>
  </mergeCell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Urbár,pozemkové spoločenstv</dc:creator>
  <cp:lastModifiedBy>Urbár,pozemkové spoločenstv</cp:lastModifiedBy>
  <cp:lastPrinted>2015-10-12T16:36:54Z</cp:lastPrinted>
  <dcterms:created xsi:type="dcterms:W3CDTF">2015-10-04T15:57:16Z</dcterms:created>
  <dcterms:modified xsi:type="dcterms:W3CDTF">2015-10-12T16:41:25Z</dcterms:modified>
</cp:coreProperties>
</file>